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rcadiso365.sharepoint.com/teams/InvestorRelationsworkingfiles/Shared Documents/General/Press/2025 SBB/"/>
    </mc:Choice>
  </mc:AlternateContent>
  <xr:revisionPtr revIDLastSave="8" documentId="14_{BF455032-FF99-4832-B1A2-B49B58EEC95B}" xr6:coauthVersionLast="47" xr6:coauthVersionMax="47" xr10:uidLastSave="{D6D9A44E-3115-486B-8B4F-EF4ACEA3E208}"/>
  <bookViews>
    <workbookView xWindow="570" yWindow="570" windowWidth="25140" windowHeight="12930" xr2:uid="{830D3D61-B9B0-425B-8F41-8EF6D32F60CE}"/>
  </bookViews>
  <sheets>
    <sheet name="Arcadis share buy back 175m" sheetId="1" r:id="rId1"/>
    <sheet name="Sheet1" sheetId="2" r:id="rId2"/>
  </sheets>
  <definedNames>
    <definedName name="_xlnm.Print_Area" localSheetId="0">'Arcadis share buy back 175m'!$B$1:$N$18</definedName>
    <definedName name="_xlnm.Print_Titles" localSheetId="0">'Arcadis share buy back 175m'!$2:$9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" i="1" l="1"/>
  <c r="G11" i="1" l="1"/>
  <c r="G12" i="1" s="1"/>
  <c r="G13" i="1" s="1"/>
  <c r="G14" i="1" s="1"/>
  <c r="G15" i="1" s="1"/>
  <c r="G17" i="1" s="1"/>
  <c r="M10" i="1"/>
  <c r="D15" i="1" l="1"/>
  <c r="D14" i="1"/>
  <c r="M11" i="1"/>
  <c r="F11" i="1"/>
  <c r="F12" i="1" s="1"/>
  <c r="F13" i="1" s="1"/>
  <c r="F14" i="1" s="1"/>
  <c r="F15" i="1" s="1"/>
  <c r="D11" i="1"/>
  <c r="D12" i="1"/>
  <c r="D13" i="1"/>
  <c r="M12" i="1" l="1"/>
  <c r="I15" i="1" l="1"/>
  <c r="I14" i="1"/>
  <c r="I13" i="1"/>
  <c r="J13" i="1" l="1"/>
  <c r="J14" i="1" s="1"/>
  <c r="J15" i="1" s="1"/>
  <c r="J17" i="1" s="1"/>
  <c r="P15" i="1" l="1"/>
  <c r="Q15" i="1" l="1"/>
  <c r="C6" i="1" l="1"/>
  <c r="C5" i="1" l="1"/>
  <c r="L13" i="1"/>
  <c r="M13" i="1" s="1"/>
  <c r="L14" i="1"/>
  <c r="M14" i="1" s="1"/>
  <c r="L15" i="1"/>
  <c r="M15" i="1" s="1"/>
  <c r="N15" i="1" l="1"/>
  <c r="N17" i="1"/>
  <c r="C7" i="1" s="1"/>
</calcChain>
</file>

<file path=xl/sharedStrings.xml><?xml version="1.0" encoding="utf-8"?>
<sst xmlns="http://schemas.openxmlformats.org/spreadsheetml/2006/main" count="21" uniqueCount="21">
  <si>
    <t>as mentioned in press release</t>
  </si>
  <si>
    <t>Trade date</t>
  </si>
  <si>
    <t>Value Date</t>
  </si>
  <si>
    <t>Week 1</t>
  </si>
  <si>
    <t>check</t>
  </si>
  <si>
    <t>TOTAL</t>
  </si>
  <si>
    <t>% bought of target</t>
  </si>
  <si>
    <t>cum cost total</t>
  </si>
  <si>
    <t>Total # Shares</t>
  </si>
  <si>
    <t>Total Consideration</t>
  </si>
  <si>
    <t>Average share price</t>
  </si>
  <si>
    <t># shares / day</t>
  </si>
  <si>
    <t>Total Repurchased Shares / since program start</t>
  </si>
  <si>
    <t>Costs / day</t>
  </si>
  <si>
    <t>Share price / day</t>
  </si>
  <si>
    <t>Weighted avg share price / week</t>
  </si>
  <si>
    <t xml:space="preserve">Cummulative Shares / week </t>
  </si>
  <si>
    <t xml:space="preserve">Cummulative Costs / week </t>
  </si>
  <si>
    <t>Arcadis Investor Relations</t>
  </si>
  <si>
    <t>Week 1 Summary</t>
  </si>
  <si>
    <r>
      <rPr>
        <b/>
        <sz val="16"/>
        <color rgb="FFEC7320"/>
        <rFont val="Aptos"/>
        <family val="2"/>
      </rPr>
      <t>ARCADIS SHARE BUYBACK PROGRAM 2025</t>
    </r>
    <r>
      <rPr>
        <b/>
        <sz val="16"/>
        <color theme="1"/>
        <rFont val="Aptos"/>
        <family val="2"/>
      </rPr>
      <t xml:space="preserve">
</t>
    </r>
    <r>
      <rPr>
        <sz val="16"/>
        <color theme="1"/>
        <rFont val="Aptos"/>
        <family val="2"/>
      </rPr>
      <t>Total Program Size: EUR 175 million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</si>
</sst>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 &quot;€&quot;\ * #,##0.00_ ;_ &quot;€&quot;\ * \-#,##0.00_ ;_ &quot;€&quot;\ * &quot;-&quot;??_ ;_ @_ "/>
    <numFmt numFmtId="165" formatCode="_ * #,##0.00_ ;_ * \-#,##0.00_ ;_ * &quot;-&quot;??_ ;_ @_ 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&quot;€&quot;\ #,##0.00"/>
    <numFmt numFmtId="169" formatCode="&quot;€&quot;\ #,##0"/>
    <numFmt numFmtId="170" formatCode="#,##0%_);\(#,##0%\)"/>
    <numFmt numFmtId="171" formatCode="#,##0_ ;\-#,##0\ "/>
    <numFmt numFmtId="172" formatCode="_ &quot;€&quot;\ * #,##0_ ;_ &quot;€&quot;\ * \-#,##0_ ;_ &quot;€&quot;\ * &quot;-&quot;??_ ;_ @_ 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Myriad Roman"/>
    </font>
    <font>
      <sz val="10"/>
      <name val="Tahoma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Arial"/>
      <family val="2"/>
    </font>
    <font>
      <b/>
      <sz val="8"/>
      <color rgb="FFFA7D00"/>
      <name val="Arial"/>
      <family val="2"/>
    </font>
    <font>
      <sz val="8"/>
      <color rgb="FFFA7D00"/>
      <name val="Arial"/>
      <family val="2"/>
    </font>
    <font>
      <sz val="8"/>
      <color rgb="FF3F3F76"/>
      <name val="Arial"/>
      <family val="2"/>
    </font>
    <font>
      <sz val="8"/>
      <color rgb="FF9C0006"/>
      <name val="Arial"/>
      <family val="2"/>
    </font>
    <font>
      <sz val="8"/>
      <color rgb="FF9C6500"/>
      <name val="Arial"/>
      <family val="2"/>
    </font>
    <font>
      <sz val="8"/>
      <name val="Arial"/>
      <family val="2"/>
    </font>
    <font>
      <sz val="8"/>
      <color rgb="FF006100"/>
      <name val="Arial"/>
      <family val="2"/>
    </font>
    <font>
      <b/>
      <sz val="8"/>
      <color rgb="FF3F3F3F"/>
      <name val="Arial"/>
      <family val="2"/>
    </font>
    <font>
      <i/>
      <sz val="8"/>
      <color rgb="FF7F7F7F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8"/>
      <color theme="1"/>
      <name val="Arial"/>
      <family val="2"/>
    </font>
    <font>
      <sz val="10"/>
      <color rgb="FF000000"/>
      <name val="Arial"/>
      <family val="2"/>
    </font>
    <font>
      <sz val="9"/>
      <color indexed="8"/>
      <name val="Arial"/>
      <family val="2"/>
    </font>
    <font>
      <sz val="12"/>
      <color theme="1"/>
      <name val="Aptos"/>
      <family val="2"/>
    </font>
    <font>
      <sz val="11"/>
      <color theme="1"/>
      <name val="Aptos"/>
      <family val="2"/>
    </font>
    <font>
      <sz val="16"/>
      <color theme="1"/>
      <name val="Aptos"/>
      <family val="2"/>
    </font>
    <font>
      <b/>
      <sz val="16"/>
      <color theme="1"/>
      <name val="Aptos"/>
      <family val="2"/>
    </font>
    <font>
      <sz val="11"/>
      <color rgb="FFFF0000"/>
      <name val="Aptos"/>
      <family val="2"/>
    </font>
    <font>
      <b/>
      <sz val="16"/>
      <color rgb="FFEC7320"/>
      <name val="Aptos"/>
      <family val="2"/>
    </font>
    <font>
      <b/>
      <sz val="12"/>
      <color theme="1"/>
      <name val="Aptos"/>
      <family val="2"/>
    </font>
    <font>
      <sz val="12"/>
      <name val="Aptos"/>
      <family val="2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C732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7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3" fillId="0" borderId="0"/>
    <xf numFmtId="0" fontId="1" fillId="0" borderId="0"/>
    <xf numFmtId="0" fontId="4" fillId="0" borderId="0"/>
    <xf numFmtId="0" fontId="5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8" fillId="0" borderId="0"/>
    <xf numFmtId="167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6" applyNumberFormat="0" applyAlignment="0" applyProtection="0"/>
    <xf numFmtId="0" fontId="18" fillId="7" borderId="7" applyNumberFormat="0" applyAlignment="0" applyProtection="0"/>
    <xf numFmtId="0" fontId="19" fillId="7" borderId="6" applyNumberFormat="0" applyAlignment="0" applyProtection="0"/>
    <xf numFmtId="0" fontId="20" fillId="0" borderId="8" applyNumberFormat="0" applyFill="0" applyAlignment="0" applyProtection="0"/>
    <xf numFmtId="0" fontId="21" fillId="8" borderId="9" applyNumberFormat="0" applyAlignment="0" applyProtection="0"/>
    <xf numFmtId="0" fontId="22" fillId="0" borderId="0" applyNumberFormat="0" applyFill="0" applyBorder="0" applyAlignment="0" applyProtection="0"/>
    <xf numFmtId="0" fontId="1" fillId="9" borderId="10" applyNumberFormat="0" applyFont="0" applyAlignment="0" applyProtection="0"/>
    <xf numFmtId="0" fontId="23" fillId="0" borderId="0" applyNumberFormat="0" applyFill="0" applyBorder="0" applyAlignment="0" applyProtection="0"/>
    <xf numFmtId="0" fontId="2" fillId="0" borderId="11" applyNumberFormat="0" applyFill="0" applyAlignment="0" applyProtection="0"/>
    <xf numFmtId="0" fontId="2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4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4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4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4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4" fillId="33" borderId="0" applyNumberFormat="0" applyBorder="0" applyAlignment="0" applyProtection="0"/>
    <xf numFmtId="0" fontId="27" fillId="0" borderId="0" applyFill="0" applyBorder="0" applyAlignment="0" applyProtection="0"/>
    <xf numFmtId="0" fontId="31" fillId="0" borderId="0"/>
    <xf numFmtId="0" fontId="27" fillId="11" borderId="0" applyNumberFormat="0" applyBorder="0" applyAlignment="0" applyProtection="0"/>
    <xf numFmtId="0" fontId="27" fillId="15" borderId="0" applyNumberFormat="0" applyBorder="0" applyAlignment="0" applyProtection="0"/>
    <xf numFmtId="0" fontId="27" fillId="19" borderId="0" applyNumberFormat="0" applyBorder="0" applyAlignment="0" applyProtection="0"/>
    <xf numFmtId="0" fontId="27" fillId="23" borderId="0" applyNumberFormat="0" applyBorder="0" applyAlignment="0" applyProtection="0"/>
    <xf numFmtId="0" fontId="27" fillId="27" borderId="0" applyNumberFormat="0" applyBorder="0" applyAlignment="0" applyProtection="0"/>
    <xf numFmtId="0" fontId="27" fillId="31" borderId="0" applyNumberFormat="0" applyBorder="0" applyAlignment="0" applyProtection="0"/>
    <xf numFmtId="0" fontId="27" fillId="12" borderId="0" applyNumberFormat="0" applyBorder="0" applyAlignment="0" applyProtection="0"/>
    <xf numFmtId="0" fontId="27" fillId="16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8" borderId="0" applyNumberFormat="0" applyBorder="0" applyAlignment="0" applyProtection="0"/>
    <xf numFmtId="0" fontId="27" fillId="32" borderId="0" applyNumberFormat="0" applyBorder="0" applyAlignment="0" applyProtection="0"/>
    <xf numFmtId="0" fontId="29" fillId="13" borderId="0" applyNumberFormat="0" applyBorder="0" applyAlignment="0" applyProtection="0"/>
    <xf numFmtId="0" fontId="29" fillId="17" borderId="0" applyNumberFormat="0" applyBorder="0" applyAlignment="0" applyProtection="0"/>
    <xf numFmtId="0" fontId="29" fillId="21" borderId="0" applyNumberFormat="0" applyBorder="0" applyAlignment="0" applyProtection="0"/>
    <xf numFmtId="0" fontId="29" fillId="25" borderId="0" applyNumberFormat="0" applyBorder="0" applyAlignment="0" applyProtection="0"/>
    <xf numFmtId="0" fontId="29" fillId="29" borderId="0" applyNumberFormat="0" applyBorder="0" applyAlignment="0" applyProtection="0"/>
    <xf numFmtId="0" fontId="29" fillId="33" borderId="0" applyNumberFormat="0" applyBorder="0" applyAlignment="0" applyProtection="0"/>
    <xf numFmtId="0" fontId="29" fillId="10" borderId="0" applyNumberFormat="0" applyBorder="0" applyAlignment="0" applyProtection="0"/>
    <xf numFmtId="0" fontId="29" fillId="14" borderId="0" applyNumberFormat="0" applyBorder="0" applyAlignment="0" applyProtection="0"/>
    <xf numFmtId="0" fontId="29" fillId="18" borderId="0" applyNumberFormat="0" applyBorder="0" applyAlignment="0" applyProtection="0"/>
    <xf numFmtId="0" fontId="29" fillId="22" borderId="0" applyNumberFormat="0" applyBorder="0" applyAlignment="0" applyProtection="0"/>
    <xf numFmtId="0" fontId="29" fillId="26" borderId="0" applyNumberFormat="0" applyBorder="0" applyAlignment="0" applyProtection="0"/>
    <xf numFmtId="0" fontId="29" fillId="30" borderId="0" applyNumberFormat="0" applyBorder="0" applyAlignment="0" applyProtection="0"/>
    <xf numFmtId="0" fontId="28" fillId="0" borderId="0" applyNumberFormat="0" applyFill="0" applyBorder="0" applyAlignment="0" applyProtection="0"/>
    <xf numFmtId="0" fontId="32" fillId="7" borderId="6" applyNumberFormat="0" applyAlignment="0" applyProtection="0"/>
    <xf numFmtId="0" fontId="33" fillId="0" borderId="8" applyNumberFormat="0" applyFill="0" applyAlignment="0" applyProtection="0"/>
    <xf numFmtId="0" fontId="27" fillId="9" borderId="10" applyNumberFormat="0" applyFont="0" applyAlignment="0" applyProtection="0"/>
    <xf numFmtId="0" fontId="34" fillId="6" borderId="6" applyNumberFormat="0" applyAlignment="0" applyProtection="0"/>
    <xf numFmtId="0" fontId="35" fillId="5" borderId="0" applyNumberFormat="0" applyBorder="0" applyAlignment="0" applyProtection="0"/>
    <xf numFmtId="37" fontId="8" fillId="0" borderId="0" applyFont="0" applyFill="0" applyBorder="0" applyAlignment="0" applyProtection="0"/>
    <xf numFmtId="37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0" fontId="36" fillId="3" borderId="0" applyNumberFormat="0" applyBorder="0" applyAlignment="0" applyProtection="0"/>
    <xf numFmtId="0" fontId="10" fillId="0" borderId="0"/>
    <xf numFmtId="0" fontId="8" fillId="0" borderId="0"/>
    <xf numFmtId="0" fontId="8" fillId="0" borderId="0"/>
    <xf numFmtId="0" fontId="37" fillId="0" borderId="0" applyFill="0" applyBorder="0" applyAlignment="0" applyProtection="0"/>
    <xf numFmtId="0" fontId="1" fillId="0" borderId="0"/>
    <xf numFmtId="0" fontId="1" fillId="9" borderId="10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8" fillId="4" borderId="0" applyNumberFormat="0" applyBorder="0" applyAlignment="0" applyProtection="0"/>
    <xf numFmtId="0" fontId="39" fillId="7" borderId="7" applyNumberFormat="0" applyAlignment="0" applyProtection="0"/>
    <xf numFmtId="0" fontId="40" fillId="0" borderId="0" applyNumberFormat="0" applyFill="0" applyBorder="0" applyAlignment="0" applyProtection="0"/>
    <xf numFmtId="0" fontId="41" fillId="0" borderId="3" applyNumberFormat="0" applyFill="0" applyAlignment="0" applyProtection="0"/>
    <xf numFmtId="0" fontId="42" fillId="0" borderId="4" applyNumberFormat="0" applyFill="0" applyAlignment="0" applyProtection="0"/>
    <xf numFmtId="0" fontId="43" fillId="0" borderId="5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11" applyNumberFormat="0" applyFill="0" applyAlignment="0" applyProtection="0"/>
    <xf numFmtId="0" fontId="30" fillId="8" borderId="9" applyNumberFormat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45" fillId="0" borderId="0"/>
    <xf numFmtId="0" fontId="1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6" fillId="0" borderId="12" applyNumberFormat="0" applyFill="0" applyAlignment="0" applyProtection="0"/>
  </cellStyleXfs>
  <cellXfs count="49">
    <xf numFmtId="0" fontId="0" fillId="0" borderId="0" xfId="0"/>
    <xf numFmtId="0" fontId="48" fillId="0" borderId="0" xfId="0" applyFont="1"/>
    <xf numFmtId="3" fontId="48" fillId="0" borderId="0" xfId="0" applyNumberFormat="1" applyFont="1"/>
    <xf numFmtId="3" fontId="48" fillId="0" borderId="0" xfId="1" applyNumberFormat="1" applyFont="1"/>
    <xf numFmtId="164" fontId="48" fillId="0" borderId="0" xfId="2" applyFont="1"/>
    <xf numFmtId="3" fontId="51" fillId="0" borderId="0" xfId="1" applyNumberFormat="1" applyFont="1"/>
    <xf numFmtId="0" fontId="52" fillId="0" borderId="0" xfId="0" applyFont="1" applyAlignment="1">
      <alignment vertical="top"/>
    </xf>
    <xf numFmtId="0" fontId="47" fillId="0" borderId="0" xfId="0" applyFont="1"/>
    <xf numFmtId="3" fontId="47" fillId="0" borderId="0" xfId="0" applyNumberFormat="1" applyFont="1"/>
    <xf numFmtId="3" fontId="47" fillId="0" borderId="0" xfId="1" applyNumberFormat="1" applyFont="1"/>
    <xf numFmtId="164" fontId="47" fillId="0" borderId="0" xfId="2" applyFont="1"/>
    <xf numFmtId="164" fontId="47" fillId="0" borderId="13" xfId="2" applyFont="1" applyBorder="1"/>
    <xf numFmtId="171" fontId="47" fillId="0" borderId="14" xfId="2" applyNumberFormat="1" applyFont="1" applyBorder="1"/>
    <xf numFmtId="164" fontId="47" fillId="0" borderId="15" xfId="2" applyFont="1" applyBorder="1"/>
    <xf numFmtId="172" fontId="47" fillId="0" borderId="16" xfId="2" applyNumberFormat="1" applyFont="1" applyBorder="1"/>
    <xf numFmtId="164" fontId="47" fillId="0" borderId="0" xfId="2" applyFont="1" applyBorder="1"/>
    <xf numFmtId="164" fontId="47" fillId="0" borderId="17" xfId="2" applyFont="1" applyBorder="1"/>
    <xf numFmtId="164" fontId="47" fillId="0" borderId="18" xfId="2" applyFont="1" applyBorder="1"/>
    <xf numFmtId="0" fontId="47" fillId="0" borderId="0" xfId="0" applyFont="1" applyAlignment="1">
      <alignment wrapText="1"/>
    </xf>
    <xf numFmtId="0" fontId="53" fillId="0" borderId="1" xfId="0" applyFont="1" applyBorder="1" applyAlignment="1">
      <alignment horizontal="center" wrapText="1"/>
    </xf>
    <xf numFmtId="3" fontId="53" fillId="0" borderId="1" xfId="0" applyNumberFormat="1" applyFont="1" applyBorder="1" applyAlignment="1">
      <alignment horizontal="center" wrapText="1"/>
    </xf>
    <xf numFmtId="3" fontId="53" fillId="0" borderId="1" xfId="1" applyNumberFormat="1" applyFont="1" applyBorder="1" applyAlignment="1">
      <alignment horizontal="center" wrapText="1"/>
    </xf>
    <xf numFmtId="164" fontId="53" fillId="0" borderId="1" xfId="2" applyFont="1" applyBorder="1" applyAlignment="1">
      <alignment horizontal="center" wrapText="1"/>
    </xf>
    <xf numFmtId="0" fontId="47" fillId="0" borderId="1" xfId="0" applyFont="1" applyBorder="1" applyAlignment="1">
      <alignment wrapText="1"/>
    </xf>
    <xf numFmtId="0" fontId="53" fillId="0" borderId="1" xfId="0" applyFont="1" applyBorder="1" applyAlignment="1">
      <alignment wrapText="1"/>
    </xf>
    <xf numFmtId="0" fontId="47" fillId="2" borderId="0" xfId="0" applyFont="1" applyFill="1"/>
    <xf numFmtId="16" fontId="47" fillId="0" borderId="0" xfId="0" applyNumberFormat="1" applyFont="1"/>
    <xf numFmtId="168" fontId="47" fillId="0" borderId="0" xfId="0" applyNumberFormat="1" applyFont="1"/>
    <xf numFmtId="169" fontId="47" fillId="0" borderId="0" xfId="2" applyNumberFormat="1" applyFont="1"/>
    <xf numFmtId="9" fontId="47" fillId="0" borderId="0" xfId="1" applyNumberFormat="1" applyFont="1"/>
    <xf numFmtId="0" fontId="53" fillId="0" borderId="0" xfId="0" applyFont="1"/>
    <xf numFmtId="43" fontId="54" fillId="0" borderId="0" xfId="22" applyNumberFormat="1" applyFont="1" applyAlignment="1">
      <alignment horizontal="right" vertical="center" wrapText="1"/>
    </xf>
    <xf numFmtId="3" fontId="54" fillId="0" borderId="0" xfId="22" applyNumberFormat="1" applyFont="1" applyAlignment="1">
      <alignment horizontal="right" vertical="center" wrapText="1"/>
    </xf>
    <xf numFmtId="3" fontId="47" fillId="2" borderId="2" xfId="1" applyNumberFormat="1" applyFont="1" applyFill="1" applyBorder="1"/>
    <xf numFmtId="169" fontId="47" fillId="2" borderId="2" xfId="2" applyNumberFormat="1" applyFont="1" applyFill="1" applyBorder="1"/>
    <xf numFmtId="164" fontId="53" fillId="2" borderId="2" xfId="2" applyFont="1" applyFill="1" applyBorder="1"/>
    <xf numFmtId="3" fontId="53" fillId="0" borderId="0" xfId="0" applyNumberFormat="1" applyFont="1"/>
    <xf numFmtId="0" fontId="47" fillId="34" borderId="0" xfId="0" applyFont="1" applyFill="1"/>
    <xf numFmtId="3" fontId="47" fillId="34" borderId="0" xfId="0" applyNumberFormat="1" applyFont="1" applyFill="1"/>
    <xf numFmtId="3" fontId="47" fillId="34" borderId="0" xfId="1" applyNumberFormat="1" applyFont="1" applyFill="1" applyBorder="1"/>
    <xf numFmtId="164" fontId="47" fillId="34" borderId="0" xfId="2" applyFont="1" applyFill="1"/>
    <xf numFmtId="0" fontId="48" fillId="0" borderId="0" xfId="0" applyFont="1" applyAlignment="1">
      <alignment horizontal="right"/>
    </xf>
    <xf numFmtId="0" fontId="47" fillId="0" borderId="0" xfId="0" applyFont="1" applyAlignment="1">
      <alignment horizontal="right"/>
    </xf>
    <xf numFmtId="0" fontId="47" fillId="0" borderId="0" xfId="0" applyFont="1" applyAlignment="1">
      <alignment horizontal="right" wrapText="1"/>
    </xf>
    <xf numFmtId="168" fontId="47" fillId="0" borderId="0" xfId="0" applyNumberFormat="1" applyFont="1" applyAlignment="1">
      <alignment horizontal="right"/>
    </xf>
    <xf numFmtId="169" fontId="47" fillId="0" borderId="0" xfId="0" applyNumberFormat="1" applyFont="1" applyAlignment="1">
      <alignment horizontal="right"/>
    </xf>
    <xf numFmtId="9" fontId="47" fillId="0" borderId="0" xfId="131" applyFont="1" applyAlignment="1">
      <alignment horizontal="right"/>
    </xf>
    <xf numFmtId="169" fontId="53" fillId="0" borderId="0" xfId="0" applyNumberFormat="1" applyFont="1" applyAlignment="1">
      <alignment horizontal="right"/>
    </xf>
    <xf numFmtId="0" fontId="50" fillId="0" borderId="0" xfId="0" applyFont="1" applyAlignment="1">
      <alignment horizontal="center" wrapText="1"/>
    </xf>
  </cellXfs>
  <cellStyles count="137">
    <cellStyle name="_Table" xfId="136" xr:uid="{CB202642-4F35-4F6A-AE8D-F1F3AFFCB0FA}"/>
    <cellStyle name="20 % - Accent1 2" xfId="70" xr:uid="{9321CAD6-32D4-4DB4-A31D-08149DE52E21}"/>
    <cellStyle name="20 % - Accent2 2" xfId="71" xr:uid="{23C17E17-12DE-47CC-A6F4-8ADF66851E5A}"/>
    <cellStyle name="20 % - Accent3 2" xfId="72" xr:uid="{940E14A4-10BC-444D-8CC7-05AB88C87C09}"/>
    <cellStyle name="20 % - Accent4 2" xfId="73" xr:uid="{230657B6-5010-45D6-86AA-CE04DE9CA77B}"/>
    <cellStyle name="20 % - Accent5 2" xfId="74" xr:uid="{86404D40-A8E4-4BB9-80FF-79F347D34C21}"/>
    <cellStyle name="20 % - Accent6 2" xfId="75" xr:uid="{5534642A-2019-48C3-AA48-EA2D704010C9}"/>
    <cellStyle name="20% - Accent1" xfId="41" builtinId="30" customBuiltin="1"/>
    <cellStyle name="20% - Accent2" xfId="44" builtinId="34" customBuiltin="1"/>
    <cellStyle name="20% - Accent3" xfId="47" builtinId="38" customBuiltin="1"/>
    <cellStyle name="20% - Accent4" xfId="50" builtinId="42" customBuiltin="1"/>
    <cellStyle name="20% - Accent5" xfId="53" builtinId="46" customBuiltin="1"/>
    <cellStyle name="20% - Accent6" xfId="56" builtinId="50" customBuiltin="1"/>
    <cellStyle name="40 % - Accent1 2" xfId="76" xr:uid="{2365B607-9A27-4C40-972E-27D63D09F81F}"/>
    <cellStyle name="40 % - Accent2 2" xfId="77" xr:uid="{EFAFCFD6-6D4E-4F6E-A744-3B49B6B7CB87}"/>
    <cellStyle name="40 % - Accent3 2" xfId="78" xr:uid="{76729DC0-BDD2-4E74-B4F0-157AE589FBF9}"/>
    <cellStyle name="40 % - Accent4 2" xfId="79" xr:uid="{798D6434-3E34-4486-90F4-5AA82CF901EB}"/>
    <cellStyle name="40 % - Accent5 2" xfId="80" xr:uid="{C279C4A8-B92E-4F34-81BC-E63027089E11}"/>
    <cellStyle name="40 % - Accent6 2" xfId="81" xr:uid="{2CB0E685-5627-4298-8D53-145904D4B01C}"/>
    <cellStyle name="40% - Accent1" xfId="42" builtinId="31" customBuiltin="1"/>
    <cellStyle name="40% - Accent2" xfId="45" builtinId="35" customBuiltin="1"/>
    <cellStyle name="40% - Accent3" xfId="48" builtinId="39" customBuiltin="1"/>
    <cellStyle name="40% - Accent4" xfId="51" builtinId="43" customBuiltin="1"/>
    <cellStyle name="40% - Accent5" xfId="54" builtinId="47" customBuiltin="1"/>
    <cellStyle name="40% - Accent6" xfId="57" builtinId="51" customBuiltin="1"/>
    <cellStyle name="60 % - Accent1 2" xfId="82" xr:uid="{AF56A51A-3049-4450-AB40-341F17728ED1}"/>
    <cellStyle name="60 % - Accent2 2" xfId="83" xr:uid="{A82161BE-0D91-452B-AF17-2715A7662E6B}"/>
    <cellStyle name="60 % - Accent3 2" xfId="84" xr:uid="{19136EC7-E679-4AA7-BE3B-D4EE0C5423C9}"/>
    <cellStyle name="60 % - Accent4 2" xfId="85" xr:uid="{11B9FCD9-2A24-4D83-B708-80745DC2EAA4}"/>
    <cellStyle name="60 % - Accent5 2" xfId="86" xr:uid="{7C85F28A-3AD9-463C-ACBC-171C30AC48BD}"/>
    <cellStyle name="60 % - Accent6 2" xfId="87" xr:uid="{19FB1597-A031-47B3-A87C-966F94F060DB}"/>
    <cellStyle name="60% - Accent1 2" xfId="62" xr:uid="{F8C91547-E439-4E6C-BFC9-CC437028DDFA}"/>
    <cellStyle name="60% - Accent2 2" xfId="63" xr:uid="{DE0076A9-B996-4DD6-BA45-13B3DA9BAE06}"/>
    <cellStyle name="60% - Accent3 2" xfId="64" xr:uid="{5D2D0572-1095-47DB-A1DF-7972AE58B16C}"/>
    <cellStyle name="60% - Accent4 2" xfId="65" xr:uid="{C26C17DE-89F0-4A99-A61D-3D96D85AC1A2}"/>
    <cellStyle name="60% - Accent5 2" xfId="66" xr:uid="{8B99DCB9-6018-4F9C-8E7D-DDA1A5D730A8}"/>
    <cellStyle name="60% - Accent6 2" xfId="67" xr:uid="{7B959AF3-E97B-4FE7-91AE-E6F3AB61A44A}"/>
    <cellStyle name="Accent1" xfId="40" builtinId="29" customBuiltin="1"/>
    <cellStyle name="Accent1 2" xfId="88" xr:uid="{C5E1847A-E546-4F4A-906D-2EC0D35B1B82}"/>
    <cellStyle name="Accent2" xfId="43" builtinId="33" customBuiltin="1"/>
    <cellStyle name="Accent2 2" xfId="89" xr:uid="{8A274D7F-1CAE-497A-B024-293F9ADC07F1}"/>
    <cellStyle name="Accent3" xfId="46" builtinId="37" customBuiltin="1"/>
    <cellStyle name="Accent3 2" xfId="90" xr:uid="{C2B46103-D48B-4046-B6CD-6B719A31FAE6}"/>
    <cellStyle name="Accent4" xfId="49" builtinId="41" customBuiltin="1"/>
    <cellStyle name="Accent4 2" xfId="91" xr:uid="{25510162-4F9F-4A11-B05B-393DCE944214}"/>
    <cellStyle name="Accent5" xfId="52" builtinId="45" customBuiltin="1"/>
    <cellStyle name="Accent5 2" xfId="92" xr:uid="{05FB52C0-F2B4-471E-9180-85FD9606565A}"/>
    <cellStyle name="Accent6" xfId="55" builtinId="49" customBuiltin="1"/>
    <cellStyle name="Accent6 2" xfId="93" xr:uid="{1648CDAC-396F-4392-86CD-56FBE42FD48B}"/>
    <cellStyle name="Avertissement 2" xfId="94" xr:uid="{9F845539-FE5C-4A3E-B6B5-F819F5959DDA}"/>
    <cellStyle name="Bad" xfId="30" builtinId="27" customBuiltin="1"/>
    <cellStyle name="Calcul 2" xfId="95" xr:uid="{22C3AD77-BE5E-4936-9361-DE44BC0E52FC}"/>
    <cellStyle name="Calculation" xfId="33" builtinId="22" customBuiltin="1"/>
    <cellStyle name="Cellule liée 2" xfId="96" xr:uid="{2779546D-8880-4439-8719-BAA2593489F7}"/>
    <cellStyle name="Check Cell" xfId="35" builtinId="23" customBuiltin="1"/>
    <cellStyle name="Comma" xfId="1" builtinId="3"/>
    <cellStyle name="Comma 2" xfId="5" xr:uid="{62E518EE-E00D-4791-9F58-43D1EF027394}"/>
    <cellStyle name="Comma 2 10" xfId="134" xr:uid="{36DFFBC0-59D6-46E1-8A4A-EEF851641BCD}"/>
    <cellStyle name="Comma 2 11" xfId="135" xr:uid="{3C2F825C-9226-46C7-A592-C774325C77CB}"/>
    <cellStyle name="Comma 2 2" xfId="6" xr:uid="{CBD44B56-9758-4CAA-B3AE-F3B634DFF078}"/>
    <cellStyle name="Comma 2 2 2" xfId="125" xr:uid="{AFBFD22C-396E-4CB2-A94F-5AE76660269B}"/>
    <cellStyle name="Comma 2 3" xfId="19" xr:uid="{12542088-3CDA-487E-BEC5-10BECD0FCE97}"/>
    <cellStyle name="Comma 2 4" xfId="20" xr:uid="{F3C8DC75-2429-46A4-A0E2-1C13730F5B50}"/>
    <cellStyle name="Comma 2 5" xfId="21" xr:uid="{25B7DB82-9A84-4EF8-A338-9363E02B6EAB}"/>
    <cellStyle name="Comma 2 6" xfId="59" xr:uid="{AFD3ED25-326A-4A73-B1A6-357FBE01859A}"/>
    <cellStyle name="Comma 2 7" xfId="130" xr:uid="{E3BBF6B6-4577-4820-AC54-DC1BB07A644D}"/>
    <cellStyle name="Comma 2 8" xfId="132" xr:uid="{8BEB4373-80B5-457C-B9B0-1248B6464419}"/>
    <cellStyle name="Comma 2 9" xfId="133" xr:uid="{B1FCC92A-D8FA-4495-BB1D-9C6C93428432}"/>
    <cellStyle name="Comma 3" xfId="4" xr:uid="{ECD94A89-84D1-4889-9879-74F4B66F99BC}"/>
    <cellStyle name="Comma 3 2" xfId="126" xr:uid="{B84E98E0-2425-4DD5-97AB-89BE22CC01AD}"/>
    <cellStyle name="Comma 4" xfId="23" xr:uid="{3845135E-6FC6-471B-8EAB-1EE36A2671F0}"/>
    <cellStyle name="Comma 4 2" xfId="129" xr:uid="{263311C8-5EBB-4B3B-A65F-65CD8E52E747}"/>
    <cellStyle name="Comma 5" xfId="58" xr:uid="{67ABB7DA-1B4B-4DC0-A393-C076DF44D035}"/>
    <cellStyle name="Commentaire 2" xfId="97" xr:uid="{8E4347DA-BE53-45E5-B81A-F3B7C45DBEE6}"/>
    <cellStyle name="Currency" xfId="2" builtinId="4"/>
    <cellStyle name="Currency 2" xfId="8" xr:uid="{2ED857DC-3B5B-40FF-80C3-081D805F4416}"/>
    <cellStyle name="Currency 3" xfId="7" xr:uid="{CB9AA816-26DD-4EF5-A805-20BCCDF21056}"/>
    <cellStyle name="Entrée 2" xfId="98" xr:uid="{3D1117A8-533A-4627-939C-2979987BB296}"/>
    <cellStyle name="Explanatory Text" xfId="38" builtinId="53" customBuiltin="1"/>
    <cellStyle name="Good" xfId="29" builtinId="26" customBuiltin="1"/>
    <cellStyle name="Heading 1" xfId="25" builtinId="16" customBuiltin="1"/>
    <cellStyle name="Heading 2" xfId="26" builtinId="17" customBuiltin="1"/>
    <cellStyle name="Heading 3" xfId="27" builtinId="18" customBuiltin="1"/>
    <cellStyle name="Heading 4" xfId="28" builtinId="19" customBuiltin="1"/>
    <cellStyle name="Hyperlink 2" xfId="9" xr:uid="{2CC6DB4C-3C50-4ADB-916D-812D78215A0F}"/>
    <cellStyle name="Input" xfId="31" builtinId="20" customBuiltin="1"/>
    <cellStyle name="Insatisfaisant 2" xfId="99" xr:uid="{E8AE33C9-0259-47CF-AD48-7AEA44D1BEAB}"/>
    <cellStyle name="Linked Cell" xfId="34" builtinId="24" customBuiltin="1"/>
    <cellStyle name="MLComma0" xfId="100" xr:uid="{A9D6AD38-C7F7-459A-B821-4EEBA0352911}"/>
    <cellStyle name="MLComma0 2" xfId="101" xr:uid="{DC1220EE-0036-4F34-BA3F-760EF785159C}"/>
    <cellStyle name="MLPercent0" xfId="102" xr:uid="{CE6C3EEC-5D56-4E45-82B4-4E55B1E2C759}"/>
    <cellStyle name="MLPercent0 2" xfId="103" xr:uid="{C25475E9-4734-4903-9CAE-98D66B072F58}"/>
    <cellStyle name="Neutral 2" xfId="10" xr:uid="{64B4A5F4-A006-43D8-BBDB-56F70BCBCC6D}"/>
    <cellStyle name="Neutral 3" xfId="61" xr:uid="{234A3087-1B83-471B-9842-40EA16A65217}"/>
    <cellStyle name="Neutre 2" xfId="104" xr:uid="{23DF42FE-2033-46C8-806A-13A3813721D6}"/>
    <cellStyle name="Normal" xfId="0" builtinId="0"/>
    <cellStyle name="Normal 2" xfId="11" xr:uid="{56E56D37-5120-4EFD-8D9F-471B5EEFFE23}"/>
    <cellStyle name="Normal 2 2" xfId="22" xr:uid="{5EF5D533-BB11-40A1-AFD4-9C78DD6B1C9D}"/>
    <cellStyle name="Normal 2 2 2" xfId="105" xr:uid="{B7CA0FB1-5EC8-496C-90C9-A35875261529}"/>
    <cellStyle name="Normal 2 3" xfId="106" xr:uid="{B50FFB8D-A493-4E56-BA39-2F0FDD011995}"/>
    <cellStyle name="Normal 3" xfId="12" xr:uid="{AF49C9CA-FF54-4B77-AB17-954D132BAB80}"/>
    <cellStyle name="Normal 3 2" xfId="69" xr:uid="{EA9864AC-17FC-45D0-973C-C42938C5A2F2}"/>
    <cellStyle name="Normal 4" xfId="13" xr:uid="{3D2E0BEE-8FBD-4CD8-93AB-6C126AAF5A4F}"/>
    <cellStyle name="Normal 4 2" xfId="107" xr:uid="{857A770C-F5C0-4981-BF76-E6BD316D7629}"/>
    <cellStyle name="Normal 5" xfId="14" xr:uid="{C9AFD1DC-B566-4CFF-8A27-D3B2D598B207}"/>
    <cellStyle name="Normal 5 2" xfId="108" xr:uid="{ED58DF75-01BE-4105-81B0-818A4F7B699C}"/>
    <cellStyle name="Normal 6" xfId="3" xr:uid="{FA1F9679-DEEE-4A51-9536-D931A13B6E3C}"/>
    <cellStyle name="Normal 6 2" xfId="109" xr:uid="{A4162257-3769-4A5E-911F-642F29571E71}"/>
    <cellStyle name="Normal 7" xfId="68" xr:uid="{B5BFD5B0-A815-4967-B417-50EE4A3779C3}"/>
    <cellStyle name="Normal 8" xfId="127" xr:uid="{1892CB6B-3DA1-4C55-B5A8-ADB1EDE5A234}"/>
    <cellStyle name="Note" xfId="37" builtinId="10" customBuiltin="1"/>
    <cellStyle name="Note 2" xfId="110" xr:uid="{DDA4224D-0196-4705-B1A3-4B98DC7E5642}"/>
    <cellStyle name="Output" xfId="32" builtinId="21" customBuiltin="1"/>
    <cellStyle name="Percent" xfId="131" builtinId="5"/>
    <cellStyle name="Percent 2" xfId="16" xr:uid="{EBF3319C-E5E6-45A5-A075-31EF432FF8AD}"/>
    <cellStyle name="Percent 2 2" xfId="24" xr:uid="{B562825E-29C9-4707-B3F4-D412FF44C481}"/>
    <cellStyle name="Percent 2 2 2" xfId="111" xr:uid="{C4CFDB31-9FC4-424E-AB62-FE324C9481A9}"/>
    <cellStyle name="Percent 2 2 3" xfId="112" xr:uid="{9D880EBB-2B3B-4E2A-A1AD-FA702A405489}"/>
    <cellStyle name="Percent 2 3" xfId="113" xr:uid="{BE27A16A-EC69-49C6-93AB-006FBE1E553A}"/>
    <cellStyle name="Percent 2 4" xfId="114" xr:uid="{8AD1978B-B00F-454D-94F0-0E14C8091A6D}"/>
    <cellStyle name="Percent 3" xfId="17" xr:uid="{8DF43381-B4EA-4123-9B6C-5451E2231A32}"/>
    <cellStyle name="Percent 3 2" xfId="115" xr:uid="{F9992FCA-EF89-4D22-8AFD-1F117BBE089E}"/>
    <cellStyle name="Percent 4" xfId="18" xr:uid="{DD73D725-ECAB-416B-B354-06FCCF73AE25}"/>
    <cellStyle name="Percent 5" xfId="15" xr:uid="{1BBF8A8A-6429-450A-984B-00CBF0C351E8}"/>
    <cellStyle name="Satisfaisant 2" xfId="116" xr:uid="{CC72C09C-8068-4E82-9B0C-922F78F327FE}"/>
    <cellStyle name="Sortie 2" xfId="117" xr:uid="{EC16BF0A-F759-4F38-8BE8-77A2E2AA3B6E}"/>
    <cellStyle name="Texte explicatif 2" xfId="118" xr:uid="{4FFCC90A-A7F9-4515-AA93-3D19258D7FBD}"/>
    <cellStyle name="Title 2" xfId="128" xr:uid="{995D7DD1-7616-434C-86E9-6D69FB8054B5}"/>
    <cellStyle name="Title 3" xfId="60" xr:uid="{F0DBF385-9BD4-4A8E-85C4-48FCAB988A75}"/>
    <cellStyle name="Titre 1 2" xfId="119" xr:uid="{60196699-9496-4BFB-B8C0-D2AA42EEA507}"/>
    <cellStyle name="Titre 2 2" xfId="120" xr:uid="{58504583-A0D7-42B6-A2E1-AEC24F297D25}"/>
    <cellStyle name="Titre 3 2" xfId="121" xr:uid="{E87205E1-5CA1-4154-A6FA-E70DAEF692D6}"/>
    <cellStyle name="Titre 4 2" xfId="122" xr:uid="{6DB01329-EE22-47F1-9933-0C480DA26879}"/>
    <cellStyle name="Total" xfId="39" builtinId="25" customBuiltin="1"/>
    <cellStyle name="Total 2" xfId="123" xr:uid="{4189574B-83B9-43B6-A78E-DCCF94CB67F7}"/>
    <cellStyle name="Vérification 2" xfId="124" xr:uid="{495F4934-8BF7-4E2B-879C-4BB19F147629}"/>
    <cellStyle name="Warning Text" xfId="36" builtinId="11" customBuiltin="1"/>
  </cellStyles>
  <dxfs count="0"/>
  <tableStyles count="0" defaultTableStyle="TableStyleMedium2" defaultPivotStyle="PivotStyleLight16"/>
  <colors>
    <mruColors>
      <color rgb="FFEC73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150822</xdr:colOff>
      <xdr:row>0</xdr:row>
      <xdr:rowOff>186518</xdr:rowOff>
    </xdr:from>
    <xdr:to>
      <xdr:col>13</xdr:col>
      <xdr:colOff>1931006</xdr:colOff>
      <xdr:row>0</xdr:row>
      <xdr:rowOff>636361</xdr:rowOff>
    </xdr:to>
    <xdr:pic>
      <xdr:nvPicPr>
        <xdr:cNvPr id="2" name="Picture 1" descr="A picture containing logo&#10;&#10;Description automatically generated">
          <a:extLst>
            <a:ext uri="{FF2B5EF4-FFF2-40B4-BE49-F238E27FC236}">
              <a16:creationId xmlns:a16="http://schemas.microsoft.com/office/drawing/2014/main" id="{EA47351C-F56C-4E97-BBC5-BB0E51029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31393" y="186518"/>
          <a:ext cx="2613395" cy="4530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52EC6-EF65-47E3-9728-362FECD9DACD}">
  <sheetPr>
    <pageSetUpPr fitToPage="1"/>
  </sheetPr>
  <dimension ref="B1:Q19"/>
  <sheetViews>
    <sheetView showGridLines="0" tabSelected="1" view="pageBreakPreview" topLeftCell="B1" zoomScaleNormal="115" zoomScaleSheetLayoutView="100" workbookViewId="0">
      <pane ySplit="9" topLeftCell="A10" activePane="bottomLeft" state="frozen"/>
      <selection pane="bottomLeft" activeCell="B2" sqref="B2:N2"/>
    </sheetView>
  </sheetViews>
  <sheetFormatPr defaultRowHeight="14.5"/>
  <cols>
    <col min="1" max="1" width="8.7265625" style="1"/>
    <col min="2" max="2" width="32.81640625" style="1" customWidth="1"/>
    <col min="3" max="4" width="14" style="1" customWidth="1"/>
    <col min="5" max="5" width="17.7265625" style="2" customWidth="1"/>
    <col min="6" max="7" width="17.7265625" style="3" customWidth="1"/>
    <col min="8" max="8" width="17.7265625" style="1" customWidth="1"/>
    <col min="9" max="9" width="17.7265625" style="4" customWidth="1"/>
    <col min="10" max="10" width="21.26953125" style="4" customWidth="1"/>
    <col min="11" max="11" width="2.54296875" style="1" customWidth="1"/>
    <col min="12" max="12" width="8" style="1" customWidth="1"/>
    <col min="13" max="13" width="11.81640625" style="1" customWidth="1"/>
    <col min="14" max="14" width="31.453125" style="1" bestFit="1" customWidth="1"/>
    <col min="15" max="15" width="8.7265625" style="41"/>
    <col min="16" max="16" width="14.81640625" style="41" bestFit="1" customWidth="1"/>
    <col min="17" max="17" width="8.7265625" style="41"/>
    <col min="18" max="16384" width="8.7265625" style="1"/>
  </cols>
  <sheetData>
    <row r="1" spans="2:17" ht="68" customHeight="1">
      <c r="B1" s="6" t="s">
        <v>18</v>
      </c>
    </row>
    <row r="2" spans="2:17" ht="45" customHeight="1">
      <c r="B2" s="48" t="s">
        <v>20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2:17">
      <c r="F3" s="5"/>
      <c r="G3" s="5"/>
    </row>
    <row r="4" spans="2:17" s="7" customFormat="1" ht="16.5" thickBot="1">
      <c r="B4" s="7" t="s">
        <v>19</v>
      </c>
      <c r="E4" s="8"/>
      <c r="F4" s="9"/>
      <c r="G4" s="9"/>
      <c r="I4" s="10"/>
      <c r="J4" s="10"/>
      <c r="O4" s="42"/>
      <c r="P4" s="42"/>
      <c r="Q4" s="42"/>
    </row>
    <row r="5" spans="2:17" s="7" customFormat="1" ht="16">
      <c r="B5" s="11" t="s">
        <v>8</v>
      </c>
      <c r="C5" s="12">
        <f>G17</f>
        <v>106232</v>
      </c>
      <c r="E5" s="8"/>
      <c r="F5" s="9"/>
      <c r="G5" s="9"/>
      <c r="I5" s="10"/>
      <c r="J5" s="10"/>
      <c r="O5" s="42"/>
      <c r="P5" s="42"/>
      <c r="Q5" s="42"/>
    </row>
    <row r="6" spans="2:17" s="7" customFormat="1" ht="16">
      <c r="B6" s="13" t="s">
        <v>9</v>
      </c>
      <c r="C6" s="14">
        <f>J17</f>
        <v>5019427.7773000002</v>
      </c>
      <c r="D6" s="15"/>
      <c r="E6" s="15"/>
      <c r="F6" s="9"/>
      <c r="G6" s="9"/>
      <c r="I6" s="10"/>
      <c r="J6" s="10"/>
      <c r="O6" s="42"/>
      <c r="P6" s="42"/>
      <c r="Q6" s="42"/>
    </row>
    <row r="7" spans="2:17" s="7" customFormat="1" ht="16.5" thickBot="1">
      <c r="B7" s="16" t="s">
        <v>10</v>
      </c>
      <c r="C7" s="17">
        <f>N17</f>
        <v>47.249677849423904</v>
      </c>
      <c r="D7" s="15"/>
      <c r="E7" s="15"/>
      <c r="F7" s="9"/>
      <c r="G7" s="9"/>
      <c r="I7" s="10"/>
      <c r="J7" s="10"/>
      <c r="O7" s="42"/>
      <c r="P7" s="42"/>
      <c r="Q7" s="42"/>
    </row>
    <row r="8" spans="2:17" s="7" customFormat="1" ht="16">
      <c r="E8" s="8"/>
      <c r="F8" s="9"/>
      <c r="G8" s="9"/>
      <c r="I8" s="10"/>
      <c r="J8" s="10"/>
      <c r="O8" s="42"/>
      <c r="P8" s="42"/>
      <c r="Q8" s="42"/>
    </row>
    <row r="9" spans="2:17" s="18" customFormat="1" ht="58.5" customHeight="1">
      <c r="C9" s="19" t="s">
        <v>1</v>
      </c>
      <c r="D9" s="19" t="s">
        <v>2</v>
      </c>
      <c r="E9" s="20" t="s">
        <v>11</v>
      </c>
      <c r="F9" s="21" t="s">
        <v>16</v>
      </c>
      <c r="G9" s="21" t="s">
        <v>12</v>
      </c>
      <c r="H9" s="19" t="s">
        <v>14</v>
      </c>
      <c r="I9" s="22" t="s">
        <v>13</v>
      </c>
      <c r="J9" s="21" t="s">
        <v>17</v>
      </c>
      <c r="L9" s="23"/>
      <c r="M9" s="23"/>
      <c r="N9" s="24" t="s">
        <v>15</v>
      </c>
      <c r="O9" s="42" t="s">
        <v>4</v>
      </c>
      <c r="P9" s="42" t="s">
        <v>7</v>
      </c>
      <c r="Q9" s="43" t="s">
        <v>6</v>
      </c>
    </row>
    <row r="10" spans="2:17" s="7" customFormat="1" ht="16">
      <c r="B10" s="25" t="s">
        <v>0</v>
      </c>
      <c r="C10" s="26"/>
      <c r="D10" s="26"/>
      <c r="E10" s="8"/>
      <c r="F10" s="9"/>
      <c r="G10" s="9"/>
      <c r="H10" s="27"/>
      <c r="I10" s="28"/>
      <c r="J10" s="28"/>
      <c r="L10" s="29"/>
      <c r="M10" s="10">
        <f>L10*H10</f>
        <v>0</v>
      </c>
      <c r="O10" s="42"/>
      <c r="P10" s="42"/>
      <c r="Q10" s="42"/>
    </row>
    <row r="11" spans="2:17" s="7" customFormat="1" ht="16">
      <c r="B11" s="30" t="s">
        <v>3</v>
      </c>
      <c r="C11" s="26">
        <v>45929</v>
      </c>
      <c r="D11" s="26">
        <f>C11+2</f>
        <v>45931</v>
      </c>
      <c r="E11" s="31">
        <v>0</v>
      </c>
      <c r="F11" s="31">
        <f>F10+E11</f>
        <v>0</v>
      </c>
      <c r="G11" s="31">
        <f>E11</f>
        <v>0</v>
      </c>
      <c r="H11" s="31">
        <v>0</v>
      </c>
      <c r="I11" s="31">
        <v>0</v>
      </c>
      <c r="J11" s="31">
        <v>0</v>
      </c>
      <c r="L11" s="29"/>
      <c r="M11" s="10">
        <f>L11*H11</f>
        <v>0</v>
      </c>
      <c r="O11" s="42"/>
      <c r="P11" s="42"/>
      <c r="Q11" s="42"/>
    </row>
    <row r="12" spans="2:17" s="7" customFormat="1" ht="16">
      <c r="C12" s="26">
        <v>45930</v>
      </c>
      <c r="D12" s="26">
        <f>C12+2</f>
        <v>45932</v>
      </c>
      <c r="E12" s="31">
        <v>0</v>
      </c>
      <c r="F12" s="31">
        <f t="shared" ref="F12:F15" si="0">F11+E12</f>
        <v>0</v>
      </c>
      <c r="G12" s="31">
        <f>G11+E12</f>
        <v>0</v>
      </c>
      <c r="H12" s="31">
        <v>0</v>
      </c>
      <c r="I12" s="31">
        <v>0</v>
      </c>
      <c r="J12" s="31">
        <v>0</v>
      </c>
      <c r="L12" s="29"/>
      <c r="M12" s="10">
        <f t="shared" ref="M12:M15" si="1">L12*H12</f>
        <v>0</v>
      </c>
      <c r="O12" s="42"/>
      <c r="P12" s="42"/>
      <c r="Q12" s="42"/>
    </row>
    <row r="13" spans="2:17" s="7" customFormat="1" ht="16">
      <c r="C13" s="26">
        <v>45931</v>
      </c>
      <c r="D13" s="26">
        <f>C13+2</f>
        <v>45933</v>
      </c>
      <c r="E13" s="32">
        <v>30451</v>
      </c>
      <c r="F13" s="9">
        <f t="shared" si="0"/>
        <v>30451</v>
      </c>
      <c r="G13" s="9">
        <f t="shared" ref="G13:G15" si="2">G12+E13</f>
        <v>30451</v>
      </c>
      <c r="H13" s="27">
        <v>46.723500000000001</v>
      </c>
      <c r="I13" s="28">
        <f t="shared" ref="I13:I15" si="3">E13*H13</f>
        <v>1422777.2985</v>
      </c>
      <c r="J13" s="28">
        <f t="shared" ref="J13:J15" si="4">J12+I13</f>
        <v>1422777.2985</v>
      </c>
      <c r="L13" s="29">
        <f>E13/F15</f>
        <v>0.28664620829881771</v>
      </c>
      <c r="M13" s="10">
        <f t="shared" si="1"/>
        <v>13.39311411344981</v>
      </c>
      <c r="O13" s="42"/>
      <c r="P13" s="42"/>
      <c r="Q13" s="42"/>
    </row>
    <row r="14" spans="2:17" s="7" customFormat="1" ht="15.65" customHeight="1" thickBot="1">
      <c r="C14" s="26">
        <v>45932</v>
      </c>
      <c r="D14" s="26">
        <f>C14+4</f>
        <v>45936</v>
      </c>
      <c r="E14" s="32">
        <v>32120</v>
      </c>
      <c r="F14" s="9">
        <f t="shared" si="0"/>
        <v>62571</v>
      </c>
      <c r="G14" s="9">
        <f t="shared" si="2"/>
        <v>62571</v>
      </c>
      <c r="H14" s="27">
        <v>47.529499999999999</v>
      </c>
      <c r="I14" s="28">
        <f t="shared" si="3"/>
        <v>1526647.54</v>
      </c>
      <c r="J14" s="28">
        <f t="shared" si="4"/>
        <v>2949424.8385000001</v>
      </c>
      <c r="L14" s="29">
        <f>E14/F15</f>
        <v>0.30235710520370512</v>
      </c>
      <c r="M14" s="10">
        <f t="shared" si="1"/>
        <v>14.370882031779502</v>
      </c>
      <c r="O14" s="42"/>
      <c r="P14" s="42"/>
      <c r="Q14" s="42"/>
    </row>
    <row r="15" spans="2:17" s="7" customFormat="1" ht="15.65" customHeight="1" thickBot="1">
      <c r="C15" s="26">
        <v>45933</v>
      </c>
      <c r="D15" s="26">
        <f>C15+4</f>
        <v>45937</v>
      </c>
      <c r="E15" s="8">
        <v>43661</v>
      </c>
      <c r="F15" s="33">
        <f t="shared" si="0"/>
        <v>106232</v>
      </c>
      <c r="G15" s="9">
        <f t="shared" si="2"/>
        <v>106232</v>
      </c>
      <c r="H15" s="27">
        <v>47.410800000000002</v>
      </c>
      <c r="I15" s="28">
        <f t="shared" si="3"/>
        <v>2070002.9388000001</v>
      </c>
      <c r="J15" s="34">
        <f t="shared" si="4"/>
        <v>5019427.7773000002</v>
      </c>
      <c r="L15" s="29">
        <f>E15/F15</f>
        <v>0.41099668649747723</v>
      </c>
      <c r="M15" s="10">
        <f t="shared" si="1"/>
        <v>19.485681704194594</v>
      </c>
      <c r="N15" s="35">
        <f>SUM(M10:M15)</f>
        <v>47.249677849423904</v>
      </c>
      <c r="O15" s="44">
        <f>(J15/F15)</f>
        <v>47.249677849423904</v>
      </c>
      <c r="P15" s="45">
        <f>J15</f>
        <v>5019427.7773000002</v>
      </c>
      <c r="Q15" s="46">
        <f>P15/175000000</f>
        <v>2.8682444441714288E-2</v>
      </c>
    </row>
    <row r="16" spans="2:17" s="7" customFormat="1" ht="3.5" customHeight="1" thickBot="1">
      <c r="B16" s="37"/>
      <c r="C16" s="37"/>
      <c r="D16" s="37"/>
      <c r="E16" s="38"/>
      <c r="F16" s="39"/>
      <c r="G16" s="39"/>
      <c r="H16" s="37"/>
      <c r="I16" s="40"/>
      <c r="J16" s="40"/>
      <c r="K16" s="37"/>
      <c r="L16" s="37"/>
      <c r="M16" s="37"/>
      <c r="N16" s="37"/>
      <c r="O16" s="42"/>
      <c r="P16" s="42"/>
      <c r="Q16" s="42"/>
    </row>
    <row r="17" spans="2:17" s="30" customFormat="1" ht="16.5" thickBot="1">
      <c r="B17" s="30" t="s">
        <v>5</v>
      </c>
      <c r="E17" s="36"/>
      <c r="G17" s="33">
        <f>G15</f>
        <v>106232</v>
      </c>
      <c r="H17" s="27"/>
      <c r="I17" s="28"/>
      <c r="J17" s="33">
        <f>J15</f>
        <v>5019427.7773000002</v>
      </c>
      <c r="K17" s="7"/>
      <c r="L17" s="29"/>
      <c r="M17" s="10"/>
      <c r="N17" s="35">
        <f>J17/G17</f>
        <v>47.249677849423904</v>
      </c>
      <c r="O17" s="44"/>
      <c r="P17" s="47"/>
      <c r="Q17" s="46"/>
    </row>
    <row r="19" spans="2:17">
      <c r="B19" s="2"/>
    </row>
  </sheetData>
  <mergeCells count="1">
    <mergeCell ref="B2:N2"/>
  </mergeCells>
  <pageMargins left="0.70866141732283472" right="0.70866141732283472" top="0.74803149606299213" bottom="0.74803149606299213" header="0.31496062992125984" footer="0.31496062992125984"/>
  <pageSetup paperSize="9" scale="39" fitToHeight="0" orientation="portrait" r:id="rId1"/>
  <headerFooter>
    <oddFooter>&amp;C&amp;"Aptos,Regular"&amp;12&amp;P&amp;R&amp;"Aptos,Regular"&amp;12 7 October 2025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DC542-E39B-43F3-B98F-3C8190321B3E}">
  <dimension ref="A1"/>
  <sheetViews>
    <sheetView workbookViewId="0"/>
  </sheetViews>
  <sheetFormatPr defaultRowHeight="14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776074a-4dc2-45d2-85f4-c3e2cfb7286c">
      <UserInfo>
        <DisplayName>Floyd Dayco</DisplayName>
        <AccountId>26</AccountId>
        <AccountType/>
      </UserInfo>
      <UserInfo>
        <DisplayName>Reyes, Mark Jhoscelle</DisplayName>
        <AccountId>23</AccountId>
        <AccountType/>
      </UserInfo>
    </SharedWithUsers>
    <TaxCatchAll xmlns="2776074a-4dc2-45d2-85f4-c3e2cfb7286c" xsi:nil="true"/>
    <lcf76f155ced4ddcb4097134ff3c332f xmlns="da5c6598-de5f-4984-adb7-66522e738f5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9FF9F16DD2714284860E4904EA6429" ma:contentTypeVersion="17" ma:contentTypeDescription="Create a new document." ma:contentTypeScope="" ma:versionID="b8a618cba3d227350f35629a441a624e">
  <xsd:schema xmlns:xsd="http://www.w3.org/2001/XMLSchema" xmlns:xs="http://www.w3.org/2001/XMLSchema" xmlns:p="http://schemas.microsoft.com/office/2006/metadata/properties" xmlns:ns2="da5c6598-de5f-4984-adb7-66522e738f58" xmlns:ns3="2776074a-4dc2-45d2-85f4-c3e2cfb7286c" targetNamespace="http://schemas.microsoft.com/office/2006/metadata/properties" ma:root="true" ma:fieldsID="c499f71ec1f445fb355a2ab258fb8f69" ns2:_="" ns3:_="">
    <xsd:import namespace="da5c6598-de5f-4984-adb7-66522e738f58"/>
    <xsd:import namespace="2776074a-4dc2-45d2-85f4-c3e2cfb728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5c6598-de5f-4984-adb7-66522e738f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f35aeea7-e848-442f-a6c3-04e7a31ee3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76074a-4dc2-45d2-85f4-c3e2cfb7286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250626c4-1027-4aaf-a1e8-a04287d08462}" ma:internalName="TaxCatchAll" ma:showField="CatchAllData" ma:web="2776074a-4dc2-45d2-85f4-c3e2cfb728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AC4EEC-4466-4D42-B4F3-F530550AB023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b9f944fb-6234-42a9-9b3e-5706d6d612b2"/>
    <ds:schemaRef ds:uri="http://schemas.openxmlformats.org/package/2006/metadata/core-properties"/>
    <ds:schemaRef ds:uri="http://www.w3.org/XML/1998/namespace"/>
    <ds:schemaRef ds:uri="http://purl.org/dc/dcmitype/"/>
    <ds:schemaRef ds:uri="bb19eb1d-eecf-4310-8ece-2a19f4044d79"/>
    <ds:schemaRef ds:uri="2776074a-4dc2-45d2-85f4-c3e2cfb7286c"/>
    <ds:schemaRef ds:uri="da5c6598-de5f-4984-adb7-66522e738f58"/>
  </ds:schemaRefs>
</ds:datastoreItem>
</file>

<file path=customXml/itemProps2.xml><?xml version="1.0" encoding="utf-8"?>
<ds:datastoreItem xmlns:ds="http://schemas.openxmlformats.org/officeDocument/2006/customXml" ds:itemID="{F1577556-4801-449E-87C4-6012114C16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101409-CFF5-4B11-A259-893729854F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5c6598-de5f-4984-adb7-66522e738f58"/>
    <ds:schemaRef ds:uri="2776074a-4dc2-45d2-85f4-c3e2cfb728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Arcadis share buy back 175m</vt:lpstr>
      <vt:lpstr>Sheet1</vt:lpstr>
      <vt:lpstr>'Arcadis share buy back 175m'!Print_Area</vt:lpstr>
      <vt:lpstr>'Arcadis share buy back 175m'!Print_Titles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Arcadis Share Buyback Program 2025</dc:title>
  <dc:subject>Arcadis Share Buyback Program 2025</dc:subject>
  <dc:creator>Sinem Baykaloz</dc:creator>
  <cp:keywords/>
  <dc:description/>
  <cp:lastModifiedBy>Baykalöz, Sinem</cp:lastModifiedBy>
  <cp:revision/>
  <cp:lastPrinted>2025-10-06T16:21:13Z</cp:lastPrinted>
  <dcterms:created xsi:type="dcterms:W3CDTF">2021-02-25T16:44:28Z</dcterms:created>
  <dcterms:modified xsi:type="dcterms:W3CDTF">2025-10-06T16:23:37Z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0x0101005E9FF9F16DD2714284860E4904EA6429</vt:lpwstr>
  </property>
  <property fmtid="{D5CDD505-2E9C-101B-9397-08002B2CF9AE}" pid="3" name="MediaServiceImageTags">
    <vt:lpwstr/>
  </property>
</Properties>
</file>